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39\1 výzva\"/>
    </mc:Choice>
  </mc:AlternateContent>
  <xr:revisionPtr revIDLastSave="0" documentId="13_ncr:1_{1A41BDBB-95D1-4FBA-BE30-F996D0D0B9EE}" xr6:coauthVersionLast="47" xr6:coauthVersionMax="47" xr10:uidLastSave="{00000000-0000-0000-0000-000000000000}"/>
  <bookViews>
    <workbookView xWindow="1455" yWindow="1410" windowWidth="26595" windowHeight="14955" xr2:uid="{00000000-000D-0000-FFFF-FFFF00000000}"/>
  </bookViews>
  <sheets>
    <sheet name="Tonery" sheetId="1" r:id="rId1"/>
  </sheets>
  <definedNames>
    <definedName name="_xlnm.Print_Area" localSheetId="0">Tonery!$B$1:$U$16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10" i="1" l="1"/>
  <c r="S11" i="1"/>
  <c r="R13" i="1"/>
  <c r="R12" i="1"/>
  <c r="O12" i="1"/>
  <c r="O13" i="1"/>
  <c r="S13" i="1"/>
  <c r="H12" i="1"/>
  <c r="H13" i="1"/>
  <c r="O11" i="1"/>
  <c r="H11" i="1"/>
  <c r="O10" i="1"/>
  <c r="H10" i="1"/>
  <c r="R9" i="1"/>
  <c r="S9" i="1"/>
  <c r="O9" i="1"/>
  <c r="H9" i="1"/>
  <c r="R11" i="1" l="1"/>
  <c r="S10" i="1"/>
  <c r="S12" i="1"/>
  <c r="H7" i="1"/>
  <c r="H8" i="1"/>
  <c r="S8" i="1" l="1"/>
  <c r="R8" i="1"/>
  <c r="O8" i="1"/>
  <c r="O7" i="1" l="1"/>
  <c r="P16" i="1" s="1"/>
  <c r="S7" i="1" l="1"/>
  <c r="R7" i="1"/>
  <c r="Q16" i="1" s="1"/>
</calcChain>
</file>

<file path=xl/sharedStrings.xml><?xml version="1.0" encoding="utf-8"?>
<sst xmlns="http://schemas.openxmlformats.org/spreadsheetml/2006/main" count="75" uniqueCount="55">
  <si>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</si>
  <si>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</si>
  <si>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</si>
  <si>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</si>
  <si>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</si>
  <si>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</si>
  <si>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</si>
  <si>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</si>
  <si>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</si>
  <si>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</si>
  <si>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</si>
  <si>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</si>
  <si>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</si>
  <si>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</si>
  <si>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</si>
  <si>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</si>
  <si>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</si>
  <si>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</si>
  <si>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</si>
  <si>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</si>
  <si>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</si>
  <si>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</si>
  <si>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</si>
  <si>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</si>
  <si>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</si>
  <si>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</si>
  <si>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</si>
  <si>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</si>
  <si>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</si>
  <si>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Příloha č. 2 Kupní smlouvy - technická specifikace
Tonery (II.) 039 - 2025 (originální)</t>
  </si>
  <si>
    <t>ks</t>
  </si>
  <si>
    <t>Originální toner. Výtěžnost 9 500 stran.</t>
  </si>
  <si>
    <t>ANO</t>
  </si>
  <si>
    <t>Studentská vědecká konference 2025 
číslo projektu
SVK1-2025-014</t>
  </si>
  <si>
    <t>Samostatná faktura</t>
  </si>
  <si>
    <t>NE</t>
  </si>
  <si>
    <t>KHK - Mgr. Jiří Polívka, 
Tel.: 604 729 299</t>
  </si>
  <si>
    <t>UK-PRA Lenka Fajmanová, 
Tel.: 37763 7746 nebo 7744</t>
  </si>
  <si>
    <t>DFEK - Ing. Kamil Eckhardt, 
Tel.: 37763 3006</t>
  </si>
  <si>
    <t>Mgr. Barbora Samohejlová, 
Tel.: 37763 1256</t>
  </si>
  <si>
    <t>sady Pětatřicátníků 16, 
301 00 Plzeň,
Filozofická a právnická knihovna, 
místnost PS 103</t>
  </si>
  <si>
    <t>Klatovská 51, 
301 00 Plzeň, 
Fakulta pedagogická - Katedra hudební výchovy a kultury,
místnost KL 203</t>
  </si>
  <si>
    <t>Univerzitní 22, 
301 00 Plzeň, 
Fakulta ekonomická - Děkanát,
místnost UL 401b</t>
  </si>
  <si>
    <t>Univerzitní 8, 
301 00 Plzeň,  
Rektorát - Odbor lidských zdrojů, místnost UR 206</t>
  </si>
  <si>
    <t xml:space="preserve">
Originální toner, cartridge. Barva inkoustu náplně do tiskárny je azurová, černá, purpurová a žlutá - multiPack. 
Výtěžnost 1x 11,2 ml / 4x 5,6 ml.</t>
  </si>
  <si>
    <r>
      <t xml:space="preserve">Toner do tiskárny Triumph Adler 6006ci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</si>
  <si>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t>Originální toner. Výtěžnost 30 000 stran.</t>
  </si>
  <si>
    <r>
      <t xml:space="preserve">Toner do tiskárny HP Laser Jet Pro 4002dn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</si>
  <si>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r>
      <t>Toner do tiskárny Kyocera TASKalfa 6054ci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</si>
  <si>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r>
      <t xml:space="preserve">Toner do tiskárny Kyocera TASKalfa 6054ci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</si>
  <si>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Kyocera TASKalfa 6054ci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</si>
  <si>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Kyocera TASKalfa 6054ci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</si>
  <si>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min. 40 000 stran.</t>
  </si>
  <si>
    <t>Originální toner. Výtěžnost min. 24 000 stran.</t>
  </si>
  <si>
    <r>
      <t xml:space="preserve">Toner do tiskárny Canon TS6351 - </t>
    </r>
    <r>
      <rPr>
        <b/>
        <sz val="11"/>
        <color theme="1"/>
        <rFont val="Calibri"/>
        <family val="2"/>
        <charset val="238"/>
        <scheme val="minor"/>
      </rPr>
      <t>multiPack (barva auzurová, černá, purpurová, žlutá)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</si>
</sst>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50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5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0" fillId="4" borderId="11" xfId="0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9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3"/>
  <sheetViews>
    <sheetView tabSelected="1" zoomScale="66" zoomScaleNormal="66" workbookViewId="0">
      <selection activeCell="N19" sqref="N19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8" style="5" customWidth="1"/>
    <col min="4" max="4" width="11.7109375" style="135" customWidth="1"/>
    <col min="5" max="5" width="11.28515625" style="4" customWidth="1"/>
    <col min="6" max="6" width="55.71093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33" style="6" customWidth="1"/>
    <col min="14" max="14" width="25.7109375" style="5" customWidth="1"/>
    <col min="15" max="15" width="15.1406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29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27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88.5" customHeight="1" thickTop="1" thickBot="1" x14ac:dyDescent="0.3">
      <c r="B7" s="36">
        <v>1</v>
      </c>
      <c r="C7" s="37" t="s">
        <v>54</v>
      </c>
      <c r="D7" s="38">
        <v>1</v>
      </c>
      <c r="E7" s="39" t="s">
        <v>30</v>
      </c>
      <c r="F7" s="37" t="s">
        <v>44</v>
      </c>
      <c r="G7" s="138"/>
      <c r="H7" s="40" t="str">
        <f t="shared" ref="H7:H13" si="0">IF(P7&gt;1999,"ANO","NE")</f>
        <v>NE</v>
      </c>
      <c r="I7" s="41" t="s">
        <v>34</v>
      </c>
      <c r="J7" s="42" t="s">
        <v>32</v>
      </c>
      <c r="K7" s="43" t="s">
        <v>33</v>
      </c>
      <c r="L7" s="41" t="s">
        <v>36</v>
      </c>
      <c r="M7" s="41" t="s">
        <v>41</v>
      </c>
      <c r="N7" s="44" t="s">
        <v>28</v>
      </c>
      <c r="O7" s="45">
        <f>D7*P7</f>
        <v>1200</v>
      </c>
      <c r="P7" s="46">
        <v>1200</v>
      </c>
      <c r="Q7" s="144"/>
      <c r="R7" s="47">
        <f>D7*Q7</f>
        <v>0</v>
      </c>
      <c r="S7" s="48" t="str">
        <f t="shared" ref="S7" si="1">IF(ISNUMBER(Q7), IF(Q7&gt;P7,"NEVYHOVUJE","VYHOVUJE")," ")</f>
        <v xml:space="preserve"> </v>
      </c>
      <c r="T7" s="39"/>
      <c r="U7" s="39" t="s">
        <v>10</v>
      </c>
    </row>
    <row r="8" spans="2:21" ht="87" customHeight="1" thickBot="1" x14ac:dyDescent="0.3">
      <c r="B8" s="49">
        <v>2</v>
      </c>
      <c r="C8" s="50" t="s">
        <v>45</v>
      </c>
      <c r="D8" s="51">
        <v>3</v>
      </c>
      <c r="E8" s="52" t="s">
        <v>30</v>
      </c>
      <c r="F8" s="50" t="s">
        <v>46</v>
      </c>
      <c r="G8" s="139"/>
      <c r="H8" s="53" t="str">
        <f t="shared" si="0"/>
        <v>ANO</v>
      </c>
      <c r="I8" s="54" t="s">
        <v>34</v>
      </c>
      <c r="J8" s="54" t="s">
        <v>35</v>
      </c>
      <c r="K8" s="55"/>
      <c r="L8" s="54" t="s">
        <v>37</v>
      </c>
      <c r="M8" s="54" t="s">
        <v>40</v>
      </c>
      <c r="N8" s="56" t="s">
        <v>28</v>
      </c>
      <c r="O8" s="57">
        <f t="shared" ref="O8:O13" si="2">D8*P8</f>
        <v>7200</v>
      </c>
      <c r="P8" s="58">
        <v>2400</v>
      </c>
      <c r="Q8" s="145"/>
      <c r="R8" s="59">
        <f t="shared" ref="R8" si="3">D8*Q8</f>
        <v>0</v>
      </c>
      <c r="S8" s="60" t="str">
        <f t="shared" ref="S8" si="4">IF(ISNUMBER(Q8), IF(Q8&gt;P8,"NEVYHOVUJE","VYHOVUJE")," ")</f>
        <v xml:space="preserve"> </v>
      </c>
      <c r="T8" s="52"/>
      <c r="U8" s="52" t="s">
        <v>10</v>
      </c>
    </row>
    <row r="9" spans="2:21" ht="78.75" customHeight="1" thickBot="1" x14ac:dyDescent="0.3">
      <c r="B9" s="61">
        <v>3</v>
      </c>
      <c r="C9" s="62" t="s">
        <v>47</v>
      </c>
      <c r="D9" s="63">
        <v>8</v>
      </c>
      <c r="E9" s="64" t="s">
        <v>30</v>
      </c>
      <c r="F9" s="65" t="s">
        <v>31</v>
      </c>
      <c r="G9" s="140"/>
      <c r="H9" s="66" t="str">
        <f t="shared" si="0"/>
        <v>ANO</v>
      </c>
      <c r="I9" s="67" t="s">
        <v>34</v>
      </c>
      <c r="J9" s="67" t="s">
        <v>35</v>
      </c>
      <c r="K9" s="68"/>
      <c r="L9" s="67" t="s">
        <v>38</v>
      </c>
      <c r="M9" s="67" t="s">
        <v>42</v>
      </c>
      <c r="N9" s="69" t="s">
        <v>28</v>
      </c>
      <c r="O9" s="70">
        <f t="shared" si="2"/>
        <v>41600</v>
      </c>
      <c r="P9" s="71">
        <v>5200</v>
      </c>
      <c r="Q9" s="146"/>
      <c r="R9" s="72">
        <f t="shared" ref="R9" si="5">D9*Q9</f>
        <v>0</v>
      </c>
      <c r="S9" s="73" t="str">
        <f t="shared" ref="S9" si="6">IF(ISNUMBER(Q9), IF(Q9&gt;P9,"NEVYHOVUJE","VYHOVUJE")," ")</f>
        <v xml:space="preserve"> </v>
      </c>
      <c r="T9" s="64"/>
      <c r="U9" s="64" t="s">
        <v>10</v>
      </c>
    </row>
    <row r="10" spans="2:21" ht="30.75" customHeight="1" x14ac:dyDescent="0.25">
      <c r="B10" s="74">
        <v>4</v>
      </c>
      <c r="C10" s="75" t="s">
        <v>51</v>
      </c>
      <c r="D10" s="76">
        <v>1</v>
      </c>
      <c r="E10" s="77" t="s">
        <v>30</v>
      </c>
      <c r="F10" s="75" t="s">
        <v>52</v>
      </c>
      <c r="G10" s="141"/>
      <c r="H10" s="78" t="str">
        <f t="shared" si="0"/>
        <v>NE</v>
      </c>
      <c r="I10" s="79" t="s">
        <v>34</v>
      </c>
      <c r="J10" s="79" t="s">
        <v>35</v>
      </c>
      <c r="K10" s="80"/>
      <c r="L10" s="79" t="s">
        <v>39</v>
      </c>
      <c r="M10" s="79" t="s">
        <v>43</v>
      </c>
      <c r="N10" s="81" t="s">
        <v>28</v>
      </c>
      <c r="O10" s="82">
        <f t="shared" si="2"/>
        <v>1900</v>
      </c>
      <c r="P10" s="83">
        <v>1900</v>
      </c>
      <c r="Q10" s="147"/>
      <c r="R10" s="84">
        <f t="shared" ref="R10" si="7">D10*Q10</f>
        <v>0</v>
      </c>
      <c r="S10" s="85" t="str">
        <f t="shared" ref="S10" si="8">IF(ISNUMBER(Q10), IF(Q10&gt;P10,"NEVYHOVUJE","VYHOVUJE")," ")</f>
        <v xml:space="preserve"> </v>
      </c>
      <c r="T10" s="86"/>
      <c r="U10" s="86" t="s">
        <v>10</v>
      </c>
    </row>
    <row r="11" spans="2:21" ht="30.75" customHeight="1" x14ac:dyDescent="0.25">
      <c r="B11" s="87">
        <v>5</v>
      </c>
      <c r="C11" s="88" t="s">
        <v>50</v>
      </c>
      <c r="D11" s="89">
        <v>1</v>
      </c>
      <c r="E11" s="90" t="s">
        <v>30</v>
      </c>
      <c r="F11" s="88" t="s">
        <v>53</v>
      </c>
      <c r="G11" s="142"/>
      <c r="H11" s="91" t="str">
        <f t="shared" si="0"/>
        <v>ANO</v>
      </c>
      <c r="I11" s="92"/>
      <c r="J11" s="92"/>
      <c r="K11" s="93"/>
      <c r="L11" s="94"/>
      <c r="M11" s="94"/>
      <c r="N11" s="95"/>
      <c r="O11" s="96">
        <f t="shared" si="2"/>
        <v>3400</v>
      </c>
      <c r="P11" s="97">
        <v>3400</v>
      </c>
      <c r="Q11" s="148"/>
      <c r="R11" s="98">
        <f t="shared" ref="R11" si="9">D11*Q11</f>
        <v>0</v>
      </c>
      <c r="S11" s="99" t="str">
        <f t="shared" ref="S11" si="10">IF(ISNUMBER(Q11), IF(Q11&gt;P11,"NEVYHOVUJE","VYHOVUJE")," ")</f>
        <v xml:space="preserve"> </v>
      </c>
      <c r="T11" s="100"/>
      <c r="U11" s="100"/>
    </row>
    <row r="12" spans="2:21" ht="30.75" customHeight="1" x14ac:dyDescent="0.25">
      <c r="B12" s="87">
        <v>6</v>
      </c>
      <c r="C12" s="88" t="s">
        <v>49</v>
      </c>
      <c r="D12" s="89">
        <v>1</v>
      </c>
      <c r="E12" s="90" t="s">
        <v>30</v>
      </c>
      <c r="F12" s="88" t="s">
        <v>53</v>
      </c>
      <c r="G12" s="142"/>
      <c r="H12" s="91" t="str">
        <f t="shared" si="0"/>
        <v>ANO</v>
      </c>
      <c r="I12" s="92"/>
      <c r="J12" s="92"/>
      <c r="K12" s="93"/>
      <c r="L12" s="94"/>
      <c r="M12" s="94"/>
      <c r="N12" s="95"/>
      <c r="O12" s="96">
        <f t="shared" si="2"/>
        <v>3400</v>
      </c>
      <c r="P12" s="97">
        <v>3400</v>
      </c>
      <c r="Q12" s="148"/>
      <c r="R12" s="98">
        <f t="shared" ref="R12:R13" si="11">D12*Q12</f>
        <v>0</v>
      </c>
      <c r="S12" s="99" t="str">
        <f t="shared" ref="S12:S13" si="12">IF(ISNUMBER(Q12), IF(Q12&gt;P12,"NEVYHOVUJE","VYHOVUJE")," ")</f>
        <v xml:space="preserve"> </v>
      </c>
      <c r="T12" s="100"/>
      <c r="U12" s="100"/>
    </row>
    <row r="13" spans="2:21" ht="30.75" customHeight="1" thickBot="1" x14ac:dyDescent="0.3">
      <c r="B13" s="101">
        <v>7</v>
      </c>
      <c r="C13" s="102" t="s">
        <v>48</v>
      </c>
      <c r="D13" s="103">
        <v>1</v>
      </c>
      <c r="E13" s="104" t="s">
        <v>30</v>
      </c>
      <c r="F13" s="102" t="s">
        <v>53</v>
      </c>
      <c r="G13" s="143"/>
      <c r="H13" s="105" t="str">
        <f t="shared" si="0"/>
        <v>ANO</v>
      </c>
      <c r="I13" s="106"/>
      <c r="J13" s="106"/>
      <c r="K13" s="107"/>
      <c r="L13" s="108"/>
      <c r="M13" s="108"/>
      <c r="N13" s="109"/>
      <c r="O13" s="110">
        <f t="shared" si="2"/>
        <v>3400</v>
      </c>
      <c r="P13" s="111">
        <v>3400</v>
      </c>
      <c r="Q13" s="149"/>
      <c r="R13" s="112">
        <f t="shared" si="11"/>
        <v>0</v>
      </c>
      <c r="S13" s="113" t="str">
        <f t="shared" si="12"/>
        <v xml:space="preserve"> </v>
      </c>
      <c r="T13" s="114"/>
      <c r="U13" s="114"/>
    </row>
    <row r="14" spans="2:21" ht="16.5" thickTop="1" thickBot="1" x14ac:dyDescent="0.3">
      <c r="C14" s="6"/>
      <c r="D14" s="6"/>
      <c r="E14" s="6"/>
      <c r="F14" s="6"/>
      <c r="G14" s="6"/>
      <c r="H14" s="6"/>
      <c r="I14" s="6"/>
      <c r="J14" s="6"/>
      <c r="N14" s="6"/>
      <c r="O14" s="6"/>
      <c r="R14" s="115"/>
    </row>
    <row r="15" spans="2:21" ht="60.75" customHeight="1" thickTop="1" thickBot="1" x14ac:dyDescent="0.3">
      <c r="B15" s="116" t="s">
        <v>14</v>
      </c>
      <c r="C15" s="117"/>
      <c r="D15" s="117"/>
      <c r="E15" s="117"/>
      <c r="F15" s="117"/>
      <c r="G15" s="117"/>
      <c r="H15" s="118"/>
      <c r="I15" s="119"/>
      <c r="J15" s="119"/>
      <c r="K15" s="119"/>
      <c r="L15" s="12"/>
      <c r="M15" s="12"/>
      <c r="N15" s="120"/>
      <c r="O15" s="120"/>
      <c r="P15" s="121" t="s">
        <v>11</v>
      </c>
      <c r="Q15" s="122" t="s">
        <v>12</v>
      </c>
      <c r="R15" s="123"/>
      <c r="S15" s="124"/>
      <c r="T15" s="28"/>
      <c r="U15" s="125"/>
    </row>
    <row r="16" spans="2:21" ht="33.75" customHeight="1" thickTop="1" thickBot="1" x14ac:dyDescent="0.3">
      <c r="B16" s="126" t="s">
        <v>15</v>
      </c>
      <c r="C16" s="127"/>
      <c r="D16" s="127"/>
      <c r="E16" s="127"/>
      <c r="F16" s="127"/>
      <c r="G16" s="127"/>
      <c r="H16" s="128"/>
      <c r="I16" s="129"/>
      <c r="L16" s="8"/>
      <c r="M16" s="8"/>
      <c r="N16" s="130"/>
      <c r="O16" s="130"/>
      <c r="P16" s="131">
        <f>SUM(O7:O13)</f>
        <v>62100</v>
      </c>
      <c r="Q16" s="132">
        <f>SUM(R7:R13)</f>
        <v>0</v>
      </c>
      <c r="R16" s="133"/>
      <c r="S16" s="134"/>
    </row>
    <row r="17" spans="2:3" ht="14.25" customHeight="1" thickTop="1" x14ac:dyDescent="0.25"/>
    <row r="18" spans="2:3" ht="14.25" customHeight="1" x14ac:dyDescent="0.25">
      <c r="B18" s="136"/>
    </row>
    <row r="19" spans="2:3" ht="14.25" customHeight="1" x14ac:dyDescent="0.25">
      <c r="B19" s="137"/>
      <c r="C19" s="136"/>
    </row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z7EGmrSnhVcPDsckBbinmT9XYr+ecpOzlPlzzMXXNplqE0teEx8YlkpDOWjDFC9KPdl2zbW/Bi6S1wbcLZVuEA==" saltValue="gnwE72K3LHpwzuhvundX4g==" spinCount="100000" sheet="1" objects="1" scenarios="1"/>
  <mergeCells count="12">
    <mergeCell ref="B1:C1"/>
    <mergeCell ref="B16:G16"/>
    <mergeCell ref="Q16:S16"/>
    <mergeCell ref="B15:G15"/>
    <mergeCell ref="Q15:S15"/>
    <mergeCell ref="M10:M13"/>
    <mergeCell ref="L10:L13"/>
    <mergeCell ref="I10:I13"/>
    <mergeCell ref="J10:J13"/>
    <mergeCell ref="U10:U13"/>
    <mergeCell ref="T10:T13"/>
    <mergeCell ref="N10:N13"/>
  </mergeCells>
  <conditionalFormatting sqref="B7:B13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3">
    <cfRule type="containsBlanks" dxfId="9" priority="2">
      <formula>LEN(TRIM(D7))=0</formula>
    </cfRule>
  </conditionalFormatting>
  <conditionalFormatting sqref="G7:G13 Q7:Q13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3">
    <cfRule type="notContainsBlanks" dxfId="5" priority="29">
      <formula>LEN(TRIM(G7))&gt;0</formula>
    </cfRule>
  </conditionalFormatting>
  <conditionalFormatting sqref="H7:H13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3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3" xr:uid="{00000000-0002-0000-0000-000001000000}">
      <formula1>"ANO,NE"</formula1>
    </dataValidation>
    <dataValidation type="list" showInputMessage="1" showErrorMessage="1" sqref="E7:E13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2025-10-16T04:15:58Z</cp:lastPrinted>
  <dcterms:created xsi:type="dcterms:W3CDTF">2014-03-05T12:43:32Z</dcterms:created>
  <dcterms:modified xsi:type="dcterms:W3CDTF">2025-10-16T06:46:12Z</dcterms:modified>
</cp:coreProperties>
</file>